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1105"/>
  <workbookPr showInkAnnotation="0" checkCompatibility="1" autoCompressPictures="0"/>
  <bookViews>
    <workbookView xWindow="17580" yWindow="560" windowWidth="26620" windowHeight="22540" tabRatio="500"/>
  </bookViews>
  <sheets>
    <sheet name="Total Percent Fat in Diet" sheetId="1" r:id="rId1"/>
    <sheet name="Fat Mcals" sheetId="2" r:id="rId2"/>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K8" i="1" l="1"/>
  <c r="I8" i="1"/>
  <c r="K19" i="1"/>
  <c r="G19" i="1"/>
  <c r="G16" i="1"/>
  <c r="I19" i="1"/>
  <c r="I16" i="1"/>
  <c r="I11" i="1"/>
  <c r="I9" i="1"/>
  <c r="I10" i="1"/>
  <c r="I7" i="1"/>
  <c r="I6" i="1"/>
  <c r="I5" i="1"/>
  <c r="I4" i="1"/>
  <c r="K10" i="1"/>
  <c r="K9" i="1"/>
  <c r="K4" i="1"/>
  <c r="K5" i="1"/>
  <c r="K6" i="1"/>
  <c r="K7" i="1"/>
  <c r="K11" i="1"/>
  <c r="K16" i="1"/>
  <c r="F4" i="2"/>
  <c r="H4" i="2"/>
  <c r="F8" i="2"/>
  <c r="F7" i="2"/>
  <c r="F6" i="2"/>
  <c r="F5" i="2"/>
  <c r="H7" i="2"/>
  <c r="I7" i="2"/>
  <c r="H6" i="2"/>
  <c r="I6" i="2"/>
  <c r="F11" i="2"/>
  <c r="H11" i="2"/>
  <c r="I11" i="2"/>
  <c r="F10" i="2"/>
  <c r="H10" i="2"/>
  <c r="I10" i="2"/>
  <c r="F9" i="2"/>
  <c r="H9" i="2"/>
  <c r="I9" i="2"/>
  <c r="H8" i="2"/>
  <c r="I8" i="2"/>
  <c r="H5" i="2"/>
  <c r="I5" i="2"/>
  <c r="I4" i="2"/>
</calcChain>
</file>

<file path=xl/sharedStrings.xml><?xml version="1.0" encoding="utf-8"?>
<sst xmlns="http://schemas.openxmlformats.org/spreadsheetml/2006/main" count="113" uniqueCount="53">
  <si>
    <t>1 Mcal (megacalorie) = 1,000 kcal</t>
  </si>
  <si>
    <t>Hay 1</t>
  </si>
  <si>
    <t>Hay 2</t>
  </si>
  <si>
    <t>% Fat from Analysis*</t>
  </si>
  <si>
    <t>Grams of Fat</t>
  </si>
  <si>
    <t>Total Percent of Fat in Diet</t>
  </si>
  <si>
    <t>Fat Mcals</t>
  </si>
  <si>
    <t>Cal (kcal)</t>
  </si>
  <si>
    <t>DE from Fat</t>
  </si>
  <si>
    <t>Mcal</t>
  </si>
  <si>
    <t>Amount Fed</t>
  </si>
  <si>
    <t>Grams Fat</t>
  </si>
  <si>
    <t>*from Nutritiondata.com</t>
  </si>
  <si>
    <t>1 cup oil = 224 grams</t>
  </si>
  <si>
    <t>oz</t>
  </si>
  <si>
    <t>g</t>
  </si>
  <si>
    <t>%</t>
  </si>
  <si>
    <t>Oats</t>
  </si>
  <si>
    <t>lb</t>
  </si>
  <si>
    <t>cup</t>
  </si>
  <si>
    <t>Oil (example:Canola Oil)</t>
  </si>
  <si>
    <t>Amount fed per day</t>
  </si>
  <si>
    <t>lbs</t>
  </si>
  <si>
    <t>Weight of Feed</t>
  </si>
  <si>
    <t>Totals</t>
  </si>
  <si>
    <t>Percent Fat</t>
  </si>
  <si>
    <t>Oil (any tupe)*</t>
  </si>
  <si>
    <t>Commercial Fat Supplement</t>
  </si>
  <si>
    <t>Rice bran</t>
  </si>
  <si>
    <t>Wheat bran</t>
  </si>
  <si>
    <t>Commercial Feed 6%</t>
  </si>
  <si>
    <t>Commercial Feed 12%</t>
  </si>
  <si>
    <t>DE (Mcal)</t>
  </si>
  <si>
    <t>DE (Mcal/lb) from Analysis</t>
  </si>
  <si>
    <t>Mcal/g</t>
  </si>
  <si>
    <t>1 gram of fat contains 9 calories (kcal) or 0.009 Mcal/g</t>
  </si>
  <si>
    <t>Flaxseed**</t>
  </si>
  <si>
    <t>**Flaxseed range 20-40% fat</t>
  </si>
  <si>
    <t>% Calories from Fat</t>
  </si>
  <si>
    <t>Total %  Fat in Diet</t>
  </si>
  <si>
    <t>The fats usually added to feeds to increase calories, such as soybean oil, corn oil, rice bran, etc., are high in Omega-6 which can be pro-inflammatory. Flax seed in feed will add Omega-3 fatty acids but must be from a stabilized form of flax.</t>
  </si>
  <si>
    <t>A "natural" grass diet for horses can contain as much as six percent fat but is usually less than three percent. Of this, at least fifty percent is composed of Omega-3 fatty acids.</t>
  </si>
  <si>
    <t>*Use the "Guaranteed Aalysis" from the feed label plus the results of your hay/feed test or see hay and feed averages at http://www.dairyone.com/Forage/FeedComp/disclaimer.asp</t>
  </si>
  <si>
    <t>Commercial Feed 6% fat</t>
  </si>
  <si>
    <t>Commercial Feed 12% fat</t>
  </si>
  <si>
    <t>Supplements 30% Fat by ounce</t>
  </si>
  <si>
    <t>Supplements 30% Fat by pound</t>
  </si>
  <si>
    <t>30% supplements including feeds like flax, commercial fat supplements.  Change "percent " amount for other feeds/supplements.</t>
  </si>
  <si>
    <t>cup#</t>
  </si>
  <si>
    <t># 1 cup ≈ 224 grams</t>
  </si>
  <si>
    <t>Total Mcal from Fat</t>
  </si>
  <si>
    <t>©2013 Desert Equine Balance  Patti Woodbury Kuvik  www.desertequinebalance.com</t>
  </si>
  <si>
    <r>
      <t xml:space="preserve">Supplements </t>
    </r>
    <r>
      <rPr>
        <i/>
        <sz val="11"/>
        <color theme="1"/>
        <rFont val="Comic Sans MS"/>
      </rPr>
      <t xml:space="preserve">n </t>
    </r>
    <r>
      <rPr>
        <sz val="11"/>
        <color theme="1"/>
        <rFont val="Comic Sans MS"/>
      </rPr>
      <t>% Fat by ounce</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</si>
</sst>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13" x14ac:knownFonts="1">
    <font>
      <sz val="12"/>
      <color theme="1"/>
      <name val="Calibri"/>
      <family val="2"/>
      <scheme val="minor"/>
    </font>
    <font>
      <sz val="12"/>
      <color theme="1"/>
      <name val="Calibri"/>
      <family val="2"/>
      <scheme val="minor"/>
    </font>
    <font>
      <sz val="12"/>
      <color theme="1"/>
      <name val="Comic Sans MS"/>
    </font>
    <font>
      <u/>
      <sz val="12"/>
      <color theme="10"/>
      <name val="Calibri"/>
      <family val="2"/>
      <scheme val="minor"/>
    </font>
    <font>
      <u/>
      <sz val="12"/>
      <color theme="11"/>
      <name val="Calibri"/>
      <family val="2"/>
      <scheme val="minor"/>
    </font>
    <font>
      <sz val="8"/>
      <name val="Calibri"/>
      <family val="2"/>
      <scheme val="minor"/>
    </font>
    <font>
      <sz val="11"/>
      <color theme="1"/>
      <name val="Comic Sans MS"/>
    </font>
    <font>
      <sz val="10"/>
      <color theme="1"/>
      <name val="Comic Sans MS"/>
    </font>
    <font>
      <b/>
      <sz val="11"/>
      <color theme="1"/>
      <name val="Comic Sans MS"/>
    </font>
    <font>
      <sz val="11"/>
      <name val="Comic Sans MS"/>
    </font>
    <font>
      <sz val="10"/>
      <color rgb="FF000000"/>
      <name val="Calibri"/>
      <scheme val="minor"/>
    </font>
    <font>
      <sz val="9"/>
      <color theme="1"/>
      <name val="Comic Sans MS"/>
    </font>
    <font>
      <i/>
      <sz val="11"/>
      <color theme="1"/>
      <name val="Comic Sans MS"/>
    </font>
  </fonts>
  <fills count="5">
    <fill>
      <patternFill patternType="none"/>
    </fill>
    <fill>
      <patternFill patternType="gray125"/>
    </fill>
    <fill>
      <patternFill patternType="solid">
        <fgColor theme="7" tint="0.59999389629810485"/>
        <bgColor indexed="64"/>
      </patternFill>
    </fill>
    <fill>
      <patternFill patternType="solid">
        <fgColor theme="7" tint="0.79998168889431442"/>
        <bgColor indexed="64"/>
      </patternFill>
    </fill>
    <fill>
      <patternFill patternType="solid">
        <fgColor theme="0"/>
        <bgColor indexed="64"/>
      </patternFill>
    </fill>
  </fills>
  <borders count="3">
    <border>
      <left/>
      <right/>
      <top/>
      <bottom/>
      <diagonal/>
    </border>
    <border>
      <left/>
      <right/>
      <top/>
      <bottom style="thin">
        <color auto="1"/>
      </bottom>
      <diagonal/>
    </border>
    <border>
      <left/>
      <right/>
      <top style="thin">
        <color auto="1"/>
      </top>
      <bottom/>
      <diagonal/>
    </border>
  </borders>
  <cellStyleXfs count="106">
    <xf numFmtId="0" fontId="0" fillId="0" borderId="0"/>
    <xf numFmtId="9"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53">
    <xf numFmtId="0" fontId="0" fillId="0" borderId="0" xfId="0"/>
    <xf numFmtId="0" fontId="2" fillId="0" borderId="0" xfId="0" applyFont="1"/>
    <xf numFmtId="0" fontId="7" fillId="0" borderId="0" xfId="0" applyFont="1"/>
    <xf numFmtId="1" fontId="2" fillId="0" borderId="0" xfId="0" applyNumberFormat="1" applyFont="1"/>
    <xf numFmtId="1" fontId="2" fillId="0" borderId="0" xfId="0" applyNumberFormat="1" applyFont="1" applyAlignment="1">
      <alignment horizontal="center"/>
    </xf>
    <xf numFmtId="2" fontId="2" fillId="0" borderId="0" xfId="0" applyNumberFormat="1" applyFont="1" applyAlignment="1">
      <alignment horizontal="center"/>
    </xf>
    <xf numFmtId="1" fontId="6" fillId="0" borderId="1" xfId="0" applyNumberFormat="1" applyFont="1" applyBorder="1" applyAlignment="1">
      <alignment horizontal="center"/>
    </xf>
    <xf numFmtId="2" fontId="6" fillId="0" borderId="1" xfId="0" applyNumberFormat="1" applyFont="1" applyBorder="1" applyAlignment="1">
      <alignment horizontal="center"/>
    </xf>
    <xf numFmtId="2" fontId="2" fillId="0" borderId="0" xfId="0" applyNumberFormat="1" applyFont="1"/>
    <xf numFmtId="0" fontId="6" fillId="0" borderId="0" xfId="0" applyFont="1"/>
    <xf numFmtId="0" fontId="6" fillId="0" borderId="0" xfId="0" applyFont="1" applyAlignment="1">
      <alignment horizontal="left"/>
    </xf>
    <xf numFmtId="0" fontId="6" fillId="0" borderId="0" xfId="0" applyFont="1" applyAlignment="1">
      <alignment horizontal="right"/>
    </xf>
    <xf numFmtId="0" fontId="6" fillId="3" borderId="0" xfId="0" applyFont="1" applyFill="1" applyBorder="1" applyAlignment="1">
      <alignment horizontal="right"/>
    </xf>
    <xf numFmtId="0" fontId="6" fillId="0" borderId="0" xfId="0" applyFont="1" applyFill="1" applyBorder="1" applyAlignment="1">
      <alignment horizontal="right"/>
    </xf>
    <xf numFmtId="0" fontId="2" fillId="3" borderId="0" xfId="0" applyFont="1" applyFill="1"/>
    <xf numFmtId="0" fontId="8" fillId="2" borderId="0" xfId="0" applyFont="1" applyFill="1" applyBorder="1" applyAlignment="1">
      <alignment horizontal="center"/>
    </xf>
    <xf numFmtId="0" fontId="6" fillId="2" borderId="0" xfId="0" applyFont="1" applyFill="1" applyBorder="1" applyAlignment="1">
      <alignment horizontal="center" wrapText="1"/>
    </xf>
    <xf numFmtId="0" fontId="6" fillId="2" borderId="1" xfId="0" applyFont="1" applyFill="1" applyBorder="1" applyAlignment="1">
      <alignment horizontal="center" wrapText="1"/>
    </xf>
    <xf numFmtId="0" fontId="9" fillId="3" borderId="1" xfId="0" applyFont="1" applyFill="1" applyBorder="1" applyAlignment="1">
      <alignment horizontal="center" wrapText="1"/>
    </xf>
    <xf numFmtId="10" fontId="9" fillId="3" borderId="0" xfId="1" applyNumberFormat="1" applyFont="1" applyFill="1" applyBorder="1" applyAlignment="1">
      <alignment horizontal="center"/>
    </xf>
    <xf numFmtId="10" fontId="6" fillId="2" borderId="0" xfId="1" applyNumberFormat="1" applyFont="1" applyFill="1" applyAlignment="1">
      <alignment horizontal="center"/>
    </xf>
    <xf numFmtId="0" fontId="2" fillId="0" borderId="0" xfId="0" applyFont="1" applyAlignment="1">
      <alignment horizontal="center"/>
    </xf>
    <xf numFmtId="0" fontId="2" fillId="2" borderId="0" xfId="0" applyFont="1" applyFill="1" applyAlignment="1">
      <alignment horizontal="center"/>
    </xf>
    <xf numFmtId="0" fontId="2" fillId="0" borderId="1" xfId="0" applyFont="1" applyBorder="1" applyAlignment="1">
      <alignment horizontal="center"/>
    </xf>
    <xf numFmtId="164" fontId="6" fillId="2" borderId="2" xfId="0" applyNumberFormat="1" applyFont="1" applyFill="1" applyBorder="1" applyAlignment="1">
      <alignment horizontal="center"/>
    </xf>
    <xf numFmtId="0" fontId="6" fillId="4" borderId="0" xfId="0" applyFont="1" applyFill="1" applyBorder="1"/>
    <xf numFmtId="0" fontId="6" fillId="4" borderId="0" xfId="0" applyFont="1" applyFill="1" applyBorder="1" applyAlignment="1">
      <alignment horizontal="right"/>
    </xf>
    <xf numFmtId="0" fontId="7" fillId="4" borderId="0" xfId="0" applyFont="1" applyFill="1" applyBorder="1" applyAlignment="1">
      <alignment horizontal="left"/>
    </xf>
    <xf numFmtId="0" fontId="6" fillId="4" borderId="0" xfId="0" applyFont="1" applyFill="1" applyBorder="1" applyAlignment="1">
      <alignment horizontal="left"/>
    </xf>
    <xf numFmtId="0" fontId="6" fillId="4" borderId="0" xfId="0" applyFont="1" applyFill="1" applyBorder="1" applyAlignment="1">
      <alignment horizontal="right" wrapText="1"/>
    </xf>
    <xf numFmtId="0" fontId="6" fillId="4" borderId="0" xfId="0" applyFont="1" applyFill="1" applyBorder="1" applyAlignment="1">
      <alignment horizontal="right" wrapText="1"/>
    </xf>
    <xf numFmtId="0" fontId="6" fillId="4" borderId="0" xfId="0" applyFont="1" applyFill="1"/>
    <xf numFmtId="0" fontId="7" fillId="4" borderId="0" xfId="0" applyFont="1" applyFill="1" applyBorder="1"/>
    <xf numFmtId="164" fontId="6" fillId="4" borderId="0" xfId="0" applyNumberFormat="1" applyFont="1" applyFill="1"/>
    <xf numFmtId="1" fontId="6" fillId="4" borderId="0" xfId="0" applyNumberFormat="1" applyFont="1" applyFill="1" applyBorder="1" applyAlignment="1">
      <alignment horizontal="right"/>
    </xf>
    <xf numFmtId="1" fontId="6" fillId="4" borderId="0" xfId="0" applyNumberFormat="1" applyFont="1" applyFill="1" applyBorder="1" applyAlignment="1">
      <alignment horizontal="left"/>
    </xf>
    <xf numFmtId="1" fontId="6" fillId="4" borderId="0" xfId="0" applyNumberFormat="1" applyFont="1" applyFill="1" applyBorder="1" applyAlignment="1">
      <alignment horizontal="center"/>
    </xf>
    <xf numFmtId="0" fontId="6" fillId="4" borderId="1" xfId="0" applyFont="1" applyFill="1" applyBorder="1"/>
    <xf numFmtId="0" fontId="6" fillId="4" borderId="1" xfId="0" applyFont="1" applyFill="1" applyBorder="1" applyAlignment="1">
      <alignment horizontal="center" wrapText="1"/>
    </xf>
    <xf numFmtId="0" fontId="6" fillId="4" borderId="1" xfId="0" applyFont="1" applyFill="1" applyBorder="1" applyAlignment="1">
      <alignment horizontal="center"/>
    </xf>
    <xf numFmtId="0" fontId="6" fillId="4" borderId="0" xfId="0" applyFont="1" applyFill="1" applyAlignment="1">
      <alignment horizontal="right"/>
    </xf>
    <xf numFmtId="0" fontId="6" fillId="4" borderId="0" xfId="0" applyFont="1" applyFill="1" applyAlignment="1">
      <alignment horizontal="left"/>
    </xf>
    <xf numFmtId="0" fontId="6" fillId="4" borderId="0" xfId="0" applyFont="1" applyFill="1" applyAlignment="1">
      <alignment horizontal="center"/>
    </xf>
    <xf numFmtId="0" fontId="9" fillId="4" borderId="0" xfId="0" applyFont="1" applyFill="1" applyBorder="1" applyAlignment="1">
      <alignment horizontal="center" wrapText="1"/>
    </xf>
    <xf numFmtId="0" fontId="7" fillId="4" borderId="1" xfId="0" applyFont="1" applyFill="1" applyBorder="1" applyAlignment="1">
      <alignment horizontal="center"/>
    </xf>
    <xf numFmtId="164" fontId="6" fillId="4" borderId="0" xfId="0" applyNumberFormat="1" applyFont="1" applyFill="1" applyBorder="1" applyAlignment="1">
      <alignment horizontal="right"/>
    </xf>
    <xf numFmtId="0" fontId="10" fillId="4" borderId="0" xfId="0" applyFont="1" applyFill="1" applyAlignment="1">
      <alignment horizontal="left" wrapText="1"/>
    </xf>
    <xf numFmtId="0" fontId="10" fillId="4" borderId="0" xfId="0" applyFont="1" applyFill="1" applyAlignment="1">
      <alignment horizontal="left"/>
    </xf>
    <xf numFmtId="0" fontId="10" fillId="4" borderId="0" xfId="0" applyFont="1" applyFill="1" applyAlignment="1">
      <alignment horizontal="left" wrapText="1"/>
    </xf>
    <xf numFmtId="0" fontId="0" fillId="4" borderId="0" xfId="0" applyFill="1"/>
    <xf numFmtId="0" fontId="11" fillId="4" borderId="0" xfId="0" applyFont="1" applyFill="1"/>
    <xf numFmtId="1" fontId="6" fillId="4" borderId="0" xfId="0" applyNumberFormat="1" applyFont="1" applyFill="1"/>
    <xf numFmtId="165" fontId="6" fillId="4" borderId="0" xfId="1" applyNumberFormat="1" applyFont="1" applyFill="1"/>
  </cellXfs>
  <cellStyles count="106">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Normal" xfId="0" builtinId="0"/>
    <cellStyle name="Percent" xfId="1" builtinId="5"/>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dr:twoCellAnchor>
    <xdr:from>
      <xdr:col>13</xdr:col>
      <xdr:colOff>0</xdr:colOff>
      <xdr:row>22</xdr:row>
      <xdr:rowOff>20320</xdr:rowOff>
    </xdr:from>
    <xdr:to>
      <xdr:col>13</xdr:col>
      <xdr:colOff>10160</xdr:colOff>
      <xdr:row>25</xdr:row>
      <xdr:rowOff>30480</xdr:rowOff>
    </xdr:to>
    <xdr:sp macro="" textlink="">
      <xdr:nvSpPr>
        <xdr:cNvPr id="6" name="TextBox 5"/>
        <xdr:cNvSpPr txBox="1"/>
      </xdr:nvSpPr>
      <xdr:spPr>
        <a:xfrm>
          <a:off x="142240" y="3484880"/>
          <a:ext cx="7498080" cy="436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0"/>
            <a:t>http://www.dairyone.com/Forage/FeedComp/disclaimer.asp</a:t>
          </a:r>
          <a:endParaRPr lang="en-US" sz="1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101600</xdr:colOff>
      <xdr:row>19</xdr:row>
      <xdr:rowOff>91440</xdr:rowOff>
    </xdr:from>
    <xdr:to>
      <xdr:col>9</xdr:col>
      <xdr:colOff>701040</xdr:colOff>
      <xdr:row>31</xdr:row>
      <xdr:rowOff>0</xdr:rowOff>
    </xdr:to>
    <xdr:sp macro="" textlink="">
      <xdr:nvSpPr>
        <xdr:cNvPr id="2" name="TextBox 1"/>
        <xdr:cNvSpPr txBox="1"/>
      </xdr:nvSpPr>
      <xdr:spPr>
        <a:xfrm>
          <a:off x="101600" y="8575040"/>
          <a:ext cx="7876540" cy="24993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t>The small calorie or gram calorie (symbol: cal)[2] approximates the energy needed to increase the temperature of 1 gram of water by 1 °C. This is about 4.2 joules.</a:t>
          </a:r>
        </a:p>
        <a:p>
          <a:r>
            <a:rPr lang="en-US" sz="1000"/>
            <a:t>The large calorie, kilogram calorie or food calorie (symbol: Cal)[2] approximates the energy needed to increase the temperature of 1 kilogram of water by 1 °C. This is exactly 1000 small calories or about 4.2 kilojoules.</a:t>
          </a:r>
        </a:p>
        <a:p>
          <a:r>
            <a:rPr lang="en-US" sz="1000"/>
            <a:t>In an attempt to avoid confusion the large calorie is sometimes written as Calorie (with a capital C). This convention, however, is not always followed (and is sometimes impossible). Whether the large or small calorie is intended often must be inferred from context. When used in scientific contexts, the term calorie refers to the small calorie.</a:t>
          </a:r>
        </a:p>
        <a:p>
          <a:r>
            <a:rPr lang="en-US" sz="1000"/>
            <a:t>In nutritional contexts, however, the small calorie is too small a unit to be useful; so the term calorie is used for the large calorie, as is the equivalent term kilocalorie (symbol: kcal), being 1000 small calories = 1 large calorie.[citation needed] Therefore, oddly, in nutritional contexts calorie and kilocalorie are the same size.</a:t>
          </a:r>
        </a:p>
        <a:p>
          <a:endParaRPr lang="en-US" sz="1000"/>
        </a:p>
        <a:p>
          <a:r>
            <a:rPr lang="en-US" sz="1000"/>
            <a:t>http://en.wikipedia.org/wiki/Calorie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S42"/>
  <sheetViews>
    <sheetView tabSelected="1" zoomScale="125" zoomScaleNormal="125" zoomScalePageLayoutView="125" workbookViewId="0">
      <selection activeCell="P20" sqref="P20"/>
    </sheetView>
  </sheetViews>
  <sheetFormatPr baseColWidth="10" defaultRowHeight="16" x14ac:dyDescent="0"/>
  <cols>
    <col min="1" max="1" width="12.83203125" style="9" customWidth="1"/>
    <col min="2" max="2" width="17.33203125" style="9" customWidth="1"/>
    <col min="3" max="3" width="8.83203125" style="9" customWidth="1"/>
    <col min="4" max="4" width="6.33203125" style="9" customWidth="1"/>
    <col min="5" max="5" width="8.83203125" style="11" customWidth="1"/>
    <col min="6" max="6" width="4.33203125" style="10" customWidth="1"/>
    <col min="7" max="7" width="8.83203125" style="9" customWidth="1"/>
    <col min="8" max="8" width="4.33203125" style="10" customWidth="1"/>
    <col min="9" max="9" width="8.83203125" style="9" customWidth="1"/>
    <col min="10" max="10" width="4.33203125" style="10" customWidth="1"/>
    <col min="11" max="11" width="8.83203125" style="9" customWidth="1"/>
    <col min="12" max="12" width="4.33203125" style="9" customWidth="1"/>
    <col min="13" max="16384" width="10.83203125" style="9"/>
  </cols>
  <sheetData>
    <row r="1" spans="1:19">
      <c r="A1" s="31"/>
      <c r="B1" s="31"/>
      <c r="C1" s="31"/>
      <c r="D1" s="31"/>
      <c r="E1" s="40"/>
      <c r="F1" s="41"/>
      <c r="G1" s="31"/>
      <c r="H1" s="41"/>
      <c r="I1" s="31"/>
      <c r="J1" s="41"/>
      <c r="K1" s="31"/>
      <c r="L1" s="31"/>
      <c r="M1" s="31"/>
    </row>
    <row r="2" spans="1:19">
      <c r="A2" s="15" t="s">
        <v>5</v>
      </c>
      <c r="B2" s="15"/>
      <c r="C2" s="15"/>
      <c r="D2" s="15"/>
      <c r="E2" s="15"/>
      <c r="F2" s="15"/>
      <c r="G2" s="15"/>
      <c r="H2" s="15"/>
      <c r="I2" s="15"/>
      <c r="J2" s="15"/>
      <c r="K2" s="15"/>
      <c r="L2" s="15"/>
      <c r="M2" s="31"/>
      <c r="N2" s="31"/>
      <c r="O2" s="31"/>
      <c r="P2" s="31"/>
      <c r="Q2" s="31"/>
      <c r="R2" s="31"/>
      <c r="S2" s="31"/>
    </row>
    <row r="3" spans="1:19" ht="41" customHeight="1">
      <c r="A3" s="37"/>
      <c r="B3" s="37"/>
      <c r="C3" s="38" t="s">
        <v>33</v>
      </c>
      <c r="D3" s="38"/>
      <c r="E3" s="38" t="s">
        <v>3</v>
      </c>
      <c r="F3" s="38"/>
      <c r="G3" s="38" t="s">
        <v>21</v>
      </c>
      <c r="H3" s="38"/>
      <c r="I3" s="39" t="s">
        <v>32</v>
      </c>
      <c r="J3" s="39"/>
      <c r="K3" s="39" t="s">
        <v>4</v>
      </c>
      <c r="L3" s="39"/>
      <c r="M3" s="31"/>
      <c r="N3" s="31"/>
      <c r="O3" s="31"/>
      <c r="P3" s="31"/>
      <c r="Q3" s="31"/>
      <c r="R3" s="31"/>
      <c r="S3" s="31"/>
    </row>
    <row r="4" spans="1:19" ht="23" customHeight="1">
      <c r="A4" s="25"/>
      <c r="B4" s="26" t="s">
        <v>1</v>
      </c>
      <c r="C4" s="26">
        <v>0.87</v>
      </c>
      <c r="D4" s="27" t="s">
        <v>9</v>
      </c>
      <c r="E4" s="26">
        <v>2.2999999999999998</v>
      </c>
      <c r="F4" s="28" t="s">
        <v>16</v>
      </c>
      <c r="G4" s="12">
        <v>18</v>
      </c>
      <c r="H4" s="28" t="s">
        <v>22</v>
      </c>
      <c r="I4" s="33">
        <f>C4*G4</f>
        <v>15.66</v>
      </c>
      <c r="J4" s="27" t="s">
        <v>9</v>
      </c>
      <c r="K4" s="34">
        <f>(E4/100*453.6)*G4</f>
        <v>187.79040000000001</v>
      </c>
      <c r="L4" s="35" t="s">
        <v>15</v>
      </c>
      <c r="M4" s="31"/>
      <c r="N4" s="31"/>
      <c r="O4" s="31"/>
      <c r="P4" s="31"/>
      <c r="Q4" s="51"/>
      <c r="R4" s="31"/>
      <c r="S4" s="31"/>
    </row>
    <row r="5" spans="1:19" ht="23" customHeight="1">
      <c r="A5" s="25"/>
      <c r="B5" s="26" t="s">
        <v>2</v>
      </c>
      <c r="C5" s="26">
        <v>0.95</v>
      </c>
      <c r="D5" s="27" t="s">
        <v>9</v>
      </c>
      <c r="E5" s="26">
        <v>2.2000000000000002</v>
      </c>
      <c r="F5" s="28" t="s">
        <v>16</v>
      </c>
      <c r="G5" s="12">
        <v>3</v>
      </c>
      <c r="H5" s="28" t="s">
        <v>22</v>
      </c>
      <c r="I5" s="33">
        <f>C5*G5</f>
        <v>2.8499999999999996</v>
      </c>
      <c r="J5" s="27" t="s">
        <v>9</v>
      </c>
      <c r="K5" s="34">
        <f>(E5/100*453.6)*G5</f>
        <v>29.937600000000007</v>
      </c>
      <c r="L5" s="35" t="s">
        <v>15</v>
      </c>
      <c r="M5" s="31"/>
      <c r="N5" s="31"/>
      <c r="O5" s="31"/>
      <c r="P5" s="31"/>
      <c r="Q5" s="33"/>
      <c r="R5" s="31"/>
      <c r="S5" s="31"/>
    </row>
    <row r="6" spans="1:19" ht="23" customHeight="1">
      <c r="A6" s="29" t="s">
        <v>43</v>
      </c>
      <c r="B6" s="29"/>
      <c r="C6" s="26">
        <v>1.4</v>
      </c>
      <c r="D6" s="27" t="s">
        <v>9</v>
      </c>
      <c r="E6" s="26">
        <v>6</v>
      </c>
      <c r="F6" s="28" t="s">
        <v>16</v>
      </c>
      <c r="G6" s="12">
        <v>0</v>
      </c>
      <c r="H6" s="28" t="s">
        <v>22</v>
      </c>
      <c r="I6" s="33">
        <f>C6*G6</f>
        <v>0</v>
      </c>
      <c r="J6" s="27" t="s">
        <v>9</v>
      </c>
      <c r="K6" s="34">
        <f>(E6/100*453.6)*G6</f>
        <v>0</v>
      </c>
      <c r="L6" s="35" t="s">
        <v>15</v>
      </c>
      <c r="M6" s="31"/>
      <c r="N6" s="31"/>
      <c r="O6" s="31"/>
      <c r="P6" s="31"/>
      <c r="Q6" s="52"/>
      <c r="R6" s="31"/>
      <c r="S6" s="31"/>
    </row>
    <row r="7" spans="1:19" ht="23" customHeight="1">
      <c r="A7" s="29" t="s">
        <v>44</v>
      </c>
      <c r="B7" s="29"/>
      <c r="C7" s="26">
        <v>1.5</v>
      </c>
      <c r="D7" s="27" t="s">
        <v>9</v>
      </c>
      <c r="E7" s="26">
        <v>12</v>
      </c>
      <c r="F7" s="28" t="s">
        <v>16</v>
      </c>
      <c r="G7" s="12">
        <v>0</v>
      </c>
      <c r="H7" s="28" t="s">
        <v>22</v>
      </c>
      <c r="I7" s="33">
        <f>C7*G7</f>
        <v>0</v>
      </c>
      <c r="J7" s="27" t="s">
        <v>9</v>
      </c>
      <c r="K7" s="34">
        <f>(E7/100*453.6)*G7</f>
        <v>0</v>
      </c>
      <c r="L7" s="35" t="s">
        <v>15</v>
      </c>
      <c r="M7" s="31"/>
      <c r="N7" s="31"/>
      <c r="O7" s="31"/>
      <c r="P7" s="31"/>
      <c r="Q7" s="31"/>
      <c r="R7" s="31"/>
      <c r="S7" s="31"/>
    </row>
    <row r="8" spans="1:19" ht="23" customHeight="1">
      <c r="A8" s="29" t="s">
        <v>52</v>
      </c>
      <c r="B8" s="29"/>
      <c r="C8" s="26">
        <v>1.5</v>
      </c>
      <c r="D8" s="27" t="s">
        <v>9</v>
      </c>
      <c r="E8" s="26">
        <v>16</v>
      </c>
      <c r="F8" s="28" t="s">
        <v>16</v>
      </c>
      <c r="G8" s="12">
        <v>8</v>
      </c>
      <c r="H8" s="28" t="s">
        <v>14</v>
      </c>
      <c r="I8" s="33">
        <f>(C8/16)*G8</f>
        <v>0.75</v>
      </c>
      <c r="J8" s="27" t="s">
        <v>9</v>
      </c>
      <c r="K8" s="34">
        <f>(E8/100*28.4)*G8</f>
        <v>36.351999999999997</v>
      </c>
      <c r="L8" s="35" t="s">
        <v>15</v>
      </c>
      <c r="M8" s="31"/>
      <c r="N8" s="31"/>
      <c r="O8" s="31"/>
      <c r="P8" s="31"/>
      <c r="Q8" s="31"/>
      <c r="R8" s="31"/>
      <c r="S8" s="31"/>
    </row>
    <row r="9" spans="1:19" ht="23" customHeight="1">
      <c r="A9" s="29" t="s">
        <v>45</v>
      </c>
      <c r="B9" s="29"/>
      <c r="C9" s="26">
        <v>2.4</v>
      </c>
      <c r="D9" s="27" t="s">
        <v>9</v>
      </c>
      <c r="E9" s="26">
        <v>30</v>
      </c>
      <c r="F9" s="28" t="s">
        <v>16</v>
      </c>
      <c r="G9" s="12">
        <v>2</v>
      </c>
      <c r="H9" s="28" t="s">
        <v>14</v>
      </c>
      <c r="I9" s="33">
        <f>(C9/16)*G9</f>
        <v>0.3</v>
      </c>
      <c r="J9" s="27" t="s">
        <v>9</v>
      </c>
      <c r="K9" s="34">
        <f>(E9/100*28.4)*G9</f>
        <v>17.04</v>
      </c>
      <c r="L9" s="35" t="s">
        <v>15</v>
      </c>
      <c r="M9" s="31"/>
      <c r="N9" s="31"/>
      <c r="O9" s="31"/>
      <c r="P9" s="31"/>
      <c r="Q9" s="31"/>
      <c r="R9" s="31"/>
      <c r="S9" s="31"/>
    </row>
    <row r="10" spans="1:19" ht="23" customHeight="1">
      <c r="A10" s="29" t="s">
        <v>46</v>
      </c>
      <c r="B10" s="29"/>
      <c r="C10" s="26">
        <v>2.2000000000000002</v>
      </c>
      <c r="D10" s="27" t="s">
        <v>9</v>
      </c>
      <c r="E10" s="26">
        <v>30</v>
      </c>
      <c r="F10" s="28" t="s">
        <v>16</v>
      </c>
      <c r="G10" s="12">
        <v>0</v>
      </c>
      <c r="H10" s="28" t="s">
        <v>18</v>
      </c>
      <c r="I10" s="33">
        <f>C10*G10</f>
        <v>0</v>
      </c>
      <c r="J10" s="27" t="s">
        <v>9</v>
      </c>
      <c r="K10" s="34">
        <f>(E10/100*453.6)*G10</f>
        <v>0</v>
      </c>
      <c r="L10" s="35" t="s">
        <v>15</v>
      </c>
      <c r="M10" s="31"/>
      <c r="N10" s="31"/>
      <c r="O10" s="31"/>
      <c r="P10" s="31"/>
      <c r="Q10" s="31"/>
      <c r="R10" s="31"/>
      <c r="S10" s="31"/>
    </row>
    <row r="11" spans="1:19" ht="23" customHeight="1">
      <c r="A11" s="29" t="s">
        <v>20</v>
      </c>
      <c r="B11" s="29"/>
      <c r="C11" s="26">
        <v>8.9999999999999993E-3</v>
      </c>
      <c r="D11" s="27" t="s">
        <v>34</v>
      </c>
      <c r="E11" s="26">
        <v>100</v>
      </c>
      <c r="F11" s="28" t="s">
        <v>16</v>
      </c>
      <c r="G11" s="12">
        <v>0.5</v>
      </c>
      <c r="H11" s="27" t="s">
        <v>48</v>
      </c>
      <c r="I11" s="33">
        <f>(C11*244)*G11</f>
        <v>1.0979999999999999</v>
      </c>
      <c r="J11" s="27" t="s">
        <v>9</v>
      </c>
      <c r="K11" s="34">
        <f>(E11/100*224)*G11</f>
        <v>112</v>
      </c>
      <c r="L11" s="35" t="s">
        <v>15</v>
      </c>
      <c r="M11" s="31"/>
      <c r="N11" s="31"/>
      <c r="O11" s="31"/>
      <c r="P11" s="31"/>
      <c r="Q11" s="31"/>
      <c r="R11" s="31"/>
      <c r="S11" s="31"/>
    </row>
    <row r="12" spans="1:19" ht="16" customHeight="1">
      <c r="A12" s="30"/>
      <c r="B12" s="30"/>
      <c r="C12" s="31"/>
      <c r="D12" s="31"/>
      <c r="E12" s="26"/>
      <c r="F12" s="28"/>
      <c r="G12" s="13"/>
      <c r="H12" s="28"/>
      <c r="I12" s="36"/>
      <c r="J12" s="35"/>
      <c r="K12" s="25"/>
      <c r="L12" s="25"/>
      <c r="M12" s="31"/>
      <c r="N12" s="31"/>
      <c r="O12" s="31"/>
      <c r="P12" s="31"/>
      <c r="Q12" s="31"/>
      <c r="R12" s="31"/>
      <c r="S12" s="31"/>
    </row>
    <row r="13" spans="1:19" ht="16" customHeight="1">
      <c r="A13" s="25"/>
      <c r="B13" s="25"/>
      <c r="C13" s="25"/>
      <c r="D13" s="25"/>
      <c r="E13" s="26"/>
      <c r="F13" s="28"/>
      <c r="G13" s="16" t="s">
        <v>24</v>
      </c>
      <c r="H13" s="16"/>
      <c r="I13" s="16"/>
      <c r="J13" s="16"/>
      <c r="K13" s="16"/>
      <c r="L13" s="16"/>
      <c r="M13" s="31"/>
      <c r="N13" s="31"/>
      <c r="O13" s="31"/>
      <c r="P13" s="31"/>
      <c r="Q13" s="31"/>
      <c r="R13" s="31"/>
      <c r="S13" s="31"/>
    </row>
    <row r="14" spans="1:19" ht="10" customHeight="1">
      <c r="A14" s="25"/>
      <c r="B14" s="25"/>
      <c r="C14" s="25"/>
      <c r="D14" s="25"/>
      <c r="E14" s="26"/>
      <c r="F14" s="28"/>
      <c r="G14" s="42"/>
      <c r="H14" s="42"/>
      <c r="I14" s="42"/>
      <c r="J14" s="42"/>
      <c r="K14" s="43"/>
      <c r="L14" s="25"/>
      <c r="M14" s="31"/>
      <c r="N14" s="31"/>
      <c r="O14" s="31"/>
      <c r="P14" s="31"/>
      <c r="Q14" s="31"/>
      <c r="R14" s="31"/>
      <c r="S14" s="31"/>
    </row>
    <row r="15" spans="1:19">
      <c r="A15" s="25"/>
      <c r="B15" s="25"/>
      <c r="C15" s="25"/>
      <c r="D15" s="25"/>
      <c r="E15" s="26"/>
      <c r="F15" s="28"/>
      <c r="G15" s="44" t="s">
        <v>23</v>
      </c>
      <c r="H15" s="44"/>
      <c r="I15" s="39" t="s">
        <v>32</v>
      </c>
      <c r="J15" s="39"/>
      <c r="K15" s="39" t="s">
        <v>4</v>
      </c>
      <c r="L15" s="39"/>
      <c r="M15" s="31"/>
      <c r="N15" s="31"/>
      <c r="O15" s="31"/>
      <c r="P15" s="31"/>
      <c r="Q15" s="31"/>
      <c r="R15" s="31"/>
      <c r="S15" s="31"/>
    </row>
    <row r="16" spans="1:19">
      <c r="A16" s="25"/>
      <c r="B16" s="25"/>
      <c r="C16" s="25"/>
      <c r="D16" s="25"/>
      <c r="E16" s="26"/>
      <c r="F16" s="28"/>
      <c r="G16" s="45">
        <f>G4+G5+G6+G7+G10+(((28.4*G9)+(224*G11))/453.6)</f>
        <v>21.372134038800706</v>
      </c>
      <c r="H16" s="35" t="s">
        <v>22</v>
      </c>
      <c r="I16" s="33">
        <f>I4+I5+I6+I7+I9+I10+I11</f>
        <v>19.907999999999998</v>
      </c>
      <c r="J16" s="41"/>
      <c r="K16" s="34">
        <f>K4+K5+K6+K7+K9+K10+K11</f>
        <v>346.76800000000003</v>
      </c>
      <c r="L16" s="35" t="s">
        <v>15</v>
      </c>
      <c r="M16" s="31"/>
      <c r="N16" s="31"/>
      <c r="O16" s="31"/>
      <c r="P16" s="31"/>
      <c r="Q16" s="31"/>
      <c r="R16" s="31"/>
      <c r="S16" s="31"/>
    </row>
    <row r="17" spans="1:19">
      <c r="A17" s="25"/>
      <c r="B17" s="25"/>
      <c r="C17" s="25"/>
      <c r="D17" s="25"/>
      <c r="E17" s="26"/>
      <c r="F17" s="28"/>
      <c r="G17" s="45"/>
      <c r="H17" s="35"/>
      <c r="I17" s="33"/>
      <c r="J17" s="41"/>
      <c r="K17" s="34"/>
      <c r="L17" s="35"/>
      <c r="M17" s="31"/>
      <c r="N17" s="31"/>
      <c r="O17" s="31"/>
      <c r="P17" s="31"/>
      <c r="Q17" s="31"/>
      <c r="R17" s="31"/>
      <c r="S17" s="31"/>
    </row>
    <row r="18" spans="1:19" ht="32" customHeight="1">
      <c r="A18" s="25"/>
      <c r="B18" s="25"/>
      <c r="C18" s="25"/>
      <c r="D18" s="25"/>
      <c r="E18" s="26"/>
      <c r="F18" s="28"/>
      <c r="G18" s="17" t="s">
        <v>50</v>
      </c>
      <c r="H18" s="17"/>
      <c r="I18" s="18" t="s">
        <v>39</v>
      </c>
      <c r="J18" s="18"/>
      <c r="K18" s="17" t="s">
        <v>38</v>
      </c>
      <c r="L18" s="17"/>
      <c r="M18" s="31"/>
      <c r="N18" s="31"/>
      <c r="O18" s="31"/>
      <c r="P18" s="31"/>
      <c r="Q18" s="31"/>
      <c r="R18" s="31"/>
      <c r="S18" s="31"/>
    </row>
    <row r="19" spans="1:19">
      <c r="A19" s="25"/>
      <c r="B19" s="25"/>
      <c r="C19" s="25"/>
      <c r="D19" s="25"/>
      <c r="E19" s="26"/>
      <c r="F19" s="28"/>
      <c r="G19" s="24">
        <f>K16*0.009</f>
        <v>3.1209120000000001</v>
      </c>
      <c r="H19" s="24"/>
      <c r="I19" s="19">
        <f>(K16/(G16*453.6))</f>
        <v>3.5769929031193262E-2</v>
      </c>
      <c r="J19" s="19"/>
      <c r="K19" s="20">
        <f>G19/I16</f>
        <v>0.15676672694394217</v>
      </c>
      <c r="L19" s="20"/>
      <c r="M19" s="31"/>
      <c r="N19" s="31"/>
      <c r="O19" s="31"/>
      <c r="P19" s="31"/>
      <c r="Q19" s="31"/>
      <c r="R19" s="31"/>
      <c r="S19" s="31"/>
    </row>
    <row r="20" spans="1:19">
      <c r="A20" s="25"/>
      <c r="B20" s="25"/>
      <c r="C20" s="25"/>
      <c r="D20" s="25"/>
      <c r="E20" s="26"/>
      <c r="F20" s="28"/>
      <c r="G20" s="45"/>
      <c r="H20" s="35"/>
      <c r="I20" s="33"/>
      <c r="J20" s="41"/>
      <c r="K20" s="34"/>
      <c r="L20" s="35"/>
      <c r="M20" s="31"/>
      <c r="N20" s="31"/>
      <c r="O20" s="31"/>
      <c r="P20" s="31"/>
      <c r="Q20" s="31"/>
      <c r="R20" s="31"/>
      <c r="S20" s="31"/>
    </row>
    <row r="21" spans="1:19">
      <c r="A21" s="32" t="s">
        <v>49</v>
      </c>
      <c r="B21" s="25"/>
      <c r="C21" s="25"/>
      <c r="D21" s="25"/>
      <c r="E21" s="26"/>
      <c r="F21" s="28"/>
      <c r="G21" s="45"/>
      <c r="H21" s="35"/>
      <c r="I21" s="33"/>
      <c r="J21" s="41"/>
      <c r="K21" s="34"/>
      <c r="L21" s="35"/>
      <c r="M21" s="31"/>
      <c r="N21" s="31"/>
      <c r="O21" s="31"/>
      <c r="P21" s="31"/>
      <c r="Q21" s="31"/>
      <c r="R21" s="31"/>
      <c r="S21" s="31"/>
    </row>
    <row r="22" spans="1:19">
      <c r="A22" s="46" t="s">
        <v>42</v>
      </c>
      <c r="B22" s="46"/>
      <c r="C22" s="46"/>
      <c r="D22" s="46"/>
      <c r="E22" s="46"/>
      <c r="F22" s="46"/>
      <c r="G22" s="46"/>
      <c r="H22" s="46"/>
      <c r="I22" s="46"/>
      <c r="J22" s="46"/>
      <c r="K22" s="46"/>
      <c r="L22" s="46"/>
      <c r="M22" s="31"/>
      <c r="N22" s="31"/>
      <c r="O22" s="31"/>
      <c r="P22" s="31"/>
      <c r="Q22" s="31"/>
      <c r="R22" s="31"/>
      <c r="S22" s="31"/>
    </row>
    <row r="23" spans="1:19">
      <c r="A23" s="46"/>
      <c r="B23" s="46"/>
      <c r="C23" s="46"/>
      <c r="D23" s="46"/>
      <c r="E23" s="46"/>
      <c r="F23" s="46"/>
      <c r="G23" s="46"/>
      <c r="H23" s="46"/>
      <c r="I23" s="46"/>
      <c r="J23" s="46"/>
      <c r="K23" s="46"/>
      <c r="L23" s="46"/>
      <c r="M23" s="31"/>
      <c r="N23" s="31"/>
      <c r="O23" s="31"/>
      <c r="P23" s="31"/>
      <c r="Q23" s="31"/>
      <c r="R23" s="31"/>
      <c r="S23" s="31"/>
    </row>
    <row r="24" spans="1:19" customFormat="1" ht="15">
      <c r="A24" s="47" t="s">
        <v>47</v>
      </c>
      <c r="B24" s="48"/>
      <c r="C24" s="48"/>
      <c r="D24" s="48"/>
      <c r="E24" s="48"/>
      <c r="F24" s="48"/>
      <c r="G24" s="48"/>
      <c r="H24" s="48"/>
      <c r="I24" s="48"/>
      <c r="J24" s="48"/>
      <c r="K24" s="49"/>
      <c r="L24" s="49"/>
      <c r="M24" s="49"/>
      <c r="N24" s="49"/>
      <c r="O24" s="49"/>
      <c r="P24" s="49"/>
      <c r="Q24" s="49"/>
      <c r="R24" s="49"/>
      <c r="S24" s="49"/>
    </row>
    <row r="25" spans="1:19" ht="16" customHeight="1">
      <c r="A25" s="46" t="s">
        <v>40</v>
      </c>
      <c r="B25" s="46"/>
      <c r="C25" s="46"/>
      <c r="D25" s="46"/>
      <c r="E25" s="46"/>
      <c r="F25" s="46"/>
      <c r="G25" s="46"/>
      <c r="H25" s="46"/>
      <c r="I25" s="46"/>
      <c r="J25" s="46"/>
      <c r="K25" s="46"/>
      <c r="L25" s="46"/>
      <c r="M25" s="31"/>
      <c r="N25" s="31"/>
      <c r="O25" s="31"/>
      <c r="P25" s="31"/>
      <c r="Q25" s="31"/>
      <c r="R25" s="31"/>
      <c r="S25" s="31"/>
    </row>
    <row r="26" spans="1:19">
      <c r="A26" s="46"/>
      <c r="B26" s="46"/>
      <c r="C26" s="46"/>
      <c r="D26" s="46"/>
      <c r="E26" s="46"/>
      <c r="F26" s="46"/>
      <c r="G26" s="46"/>
      <c r="H26" s="46"/>
      <c r="I26" s="46"/>
      <c r="J26" s="46"/>
      <c r="K26" s="46"/>
      <c r="L26" s="46"/>
      <c r="M26" s="31"/>
      <c r="N26" s="31"/>
      <c r="O26" s="31"/>
      <c r="P26" s="31"/>
      <c r="Q26" s="31"/>
      <c r="R26" s="31"/>
      <c r="S26" s="31"/>
    </row>
    <row r="27" spans="1:19" ht="16" customHeight="1">
      <c r="A27" s="46" t="s">
        <v>41</v>
      </c>
      <c r="B27" s="46"/>
      <c r="C27" s="46"/>
      <c r="D27" s="46"/>
      <c r="E27" s="46"/>
      <c r="F27" s="46"/>
      <c r="G27" s="46"/>
      <c r="H27" s="46"/>
      <c r="I27" s="46"/>
      <c r="J27" s="46"/>
      <c r="K27" s="46"/>
      <c r="L27" s="46"/>
      <c r="M27" s="31"/>
      <c r="N27" s="31"/>
      <c r="O27" s="31"/>
      <c r="P27" s="31"/>
      <c r="Q27" s="31"/>
      <c r="R27" s="31"/>
      <c r="S27" s="31"/>
    </row>
    <row r="28" spans="1:19">
      <c r="A28" s="46"/>
      <c r="B28" s="46"/>
      <c r="C28" s="46"/>
      <c r="D28" s="46"/>
      <c r="E28" s="46"/>
      <c r="F28" s="46"/>
      <c r="G28" s="46"/>
      <c r="H28" s="46"/>
      <c r="I28" s="46"/>
      <c r="J28" s="46"/>
      <c r="K28" s="46"/>
      <c r="L28" s="46"/>
      <c r="M28" s="31"/>
      <c r="N28" s="31"/>
      <c r="O28" s="31"/>
      <c r="P28" s="31"/>
      <c r="Q28" s="31"/>
      <c r="R28" s="31"/>
      <c r="S28" s="31"/>
    </row>
    <row r="29" spans="1:19">
      <c r="A29" s="31"/>
      <c r="B29" s="31"/>
      <c r="C29" s="31"/>
      <c r="D29" s="31"/>
      <c r="E29" s="40"/>
      <c r="F29" s="41"/>
      <c r="G29" s="31"/>
      <c r="H29" s="41"/>
      <c r="I29" s="31"/>
      <c r="J29" s="41"/>
      <c r="K29" s="31"/>
      <c r="L29" s="31"/>
      <c r="M29" s="31"/>
      <c r="N29" s="31"/>
      <c r="O29" s="31"/>
      <c r="P29" s="31"/>
      <c r="Q29" s="31"/>
      <c r="R29" s="31"/>
      <c r="S29" s="31"/>
    </row>
    <row r="30" spans="1:19">
      <c r="A30" s="50" t="s">
        <v>51</v>
      </c>
      <c r="B30" s="31"/>
      <c r="C30" s="31"/>
      <c r="D30" s="31"/>
      <c r="E30" s="40"/>
      <c r="F30" s="41"/>
      <c r="G30" s="31"/>
      <c r="H30" s="41"/>
      <c r="I30" s="31"/>
      <c r="J30" s="41"/>
      <c r="K30" s="31"/>
      <c r="L30" s="31"/>
      <c r="M30" s="31"/>
      <c r="N30" s="31"/>
      <c r="O30" s="31"/>
      <c r="P30" s="31"/>
      <c r="Q30" s="31"/>
      <c r="R30" s="31"/>
      <c r="S30" s="31"/>
    </row>
    <row r="31" spans="1:19">
      <c r="A31" s="31"/>
      <c r="B31" s="31"/>
      <c r="C31" s="31"/>
      <c r="D31" s="31"/>
      <c r="E31" s="40"/>
      <c r="F31" s="41"/>
      <c r="G31" s="31"/>
      <c r="H31" s="41"/>
      <c r="I31" s="31"/>
      <c r="J31" s="41"/>
      <c r="K31" s="31"/>
      <c r="L31" s="31"/>
      <c r="M31" s="31"/>
      <c r="N31" s="31"/>
      <c r="O31" s="31"/>
      <c r="P31" s="31"/>
      <c r="Q31" s="31"/>
      <c r="R31" s="31"/>
      <c r="S31" s="31"/>
    </row>
    <row r="32" spans="1:19">
      <c r="A32" s="31"/>
      <c r="B32" s="31"/>
      <c r="C32" s="31"/>
      <c r="D32" s="31"/>
      <c r="E32" s="40"/>
      <c r="F32" s="41"/>
      <c r="G32" s="31"/>
      <c r="H32" s="41"/>
      <c r="I32" s="31"/>
      <c r="J32" s="41"/>
      <c r="K32" s="31"/>
      <c r="L32" s="31"/>
      <c r="M32" s="31"/>
      <c r="N32" s="31"/>
      <c r="O32" s="31"/>
      <c r="P32" s="31"/>
      <c r="Q32" s="31"/>
      <c r="R32" s="31"/>
      <c r="S32" s="31"/>
    </row>
    <row r="33" spans="1:19">
      <c r="A33" s="31"/>
      <c r="B33" s="31"/>
      <c r="C33" s="31"/>
      <c r="D33" s="31"/>
      <c r="E33" s="40"/>
      <c r="F33" s="41"/>
      <c r="G33" s="31"/>
      <c r="H33" s="41"/>
      <c r="I33" s="31"/>
      <c r="J33" s="41"/>
      <c r="K33" s="31"/>
      <c r="L33" s="31"/>
      <c r="M33" s="31"/>
      <c r="N33" s="31"/>
      <c r="O33" s="31"/>
      <c r="P33" s="31"/>
      <c r="Q33" s="31"/>
      <c r="R33" s="31"/>
      <c r="S33" s="31"/>
    </row>
    <row r="34" spans="1:19">
      <c r="A34" s="31"/>
      <c r="B34" s="31"/>
      <c r="C34" s="31"/>
      <c r="D34" s="31"/>
      <c r="E34" s="40"/>
      <c r="F34" s="41"/>
      <c r="G34" s="31"/>
      <c r="H34" s="41"/>
      <c r="I34" s="31"/>
      <c r="J34" s="41"/>
      <c r="K34" s="31"/>
      <c r="L34" s="31"/>
      <c r="M34" s="31"/>
      <c r="N34" s="31"/>
      <c r="O34" s="31"/>
      <c r="P34" s="31"/>
      <c r="Q34" s="31"/>
      <c r="R34" s="31"/>
      <c r="S34" s="31"/>
    </row>
    <row r="35" spans="1:19">
      <c r="A35" s="31"/>
      <c r="B35" s="31"/>
      <c r="C35" s="31"/>
      <c r="D35" s="31"/>
      <c r="E35" s="40"/>
      <c r="F35" s="41"/>
      <c r="G35" s="31"/>
      <c r="H35" s="41"/>
      <c r="I35" s="31"/>
      <c r="J35" s="41"/>
      <c r="K35" s="31"/>
      <c r="L35" s="31"/>
      <c r="M35" s="31"/>
      <c r="N35" s="31"/>
      <c r="O35" s="31"/>
      <c r="P35" s="31"/>
      <c r="Q35" s="31"/>
      <c r="R35" s="31"/>
      <c r="S35" s="31"/>
    </row>
    <row r="36" spans="1:19">
      <c r="A36" s="31"/>
      <c r="B36" s="31"/>
      <c r="C36" s="31"/>
      <c r="D36" s="31"/>
      <c r="E36" s="40"/>
      <c r="F36" s="41"/>
      <c r="G36" s="31"/>
      <c r="H36" s="41"/>
      <c r="I36" s="31"/>
      <c r="J36" s="41"/>
      <c r="K36" s="31"/>
      <c r="L36" s="31"/>
      <c r="M36" s="31"/>
      <c r="N36" s="31"/>
      <c r="O36" s="31"/>
      <c r="P36" s="31"/>
      <c r="Q36" s="31"/>
      <c r="R36" s="31"/>
      <c r="S36" s="31"/>
    </row>
    <row r="37" spans="1:19">
      <c r="A37" s="31"/>
      <c r="B37" s="31"/>
      <c r="C37" s="31"/>
      <c r="D37" s="31"/>
      <c r="E37" s="40"/>
      <c r="F37" s="41"/>
      <c r="G37" s="31"/>
      <c r="H37" s="41"/>
      <c r="I37" s="31"/>
      <c r="J37" s="41"/>
      <c r="K37" s="31"/>
      <c r="L37" s="31"/>
      <c r="M37" s="31"/>
      <c r="N37" s="31"/>
      <c r="O37" s="31"/>
      <c r="P37" s="31"/>
      <c r="Q37" s="31"/>
      <c r="R37" s="31"/>
      <c r="S37" s="31"/>
    </row>
    <row r="38" spans="1:19">
      <c r="A38" s="31"/>
      <c r="B38" s="31"/>
      <c r="C38" s="31"/>
      <c r="D38" s="31"/>
      <c r="E38" s="40"/>
      <c r="F38" s="41"/>
      <c r="G38" s="31"/>
      <c r="H38" s="41"/>
      <c r="I38" s="31"/>
      <c r="J38" s="41"/>
      <c r="K38" s="31"/>
      <c r="L38" s="31"/>
      <c r="M38" s="31"/>
      <c r="N38" s="31"/>
      <c r="O38" s="31"/>
      <c r="P38" s="31"/>
      <c r="Q38" s="31"/>
      <c r="R38" s="31"/>
      <c r="S38" s="31"/>
    </row>
    <row r="39" spans="1:19" ht="14" customHeight="1">
      <c r="A39" s="31"/>
      <c r="B39" s="31"/>
      <c r="C39" s="31"/>
      <c r="D39" s="31"/>
      <c r="E39" s="40"/>
      <c r="F39" s="41"/>
      <c r="G39" s="31"/>
      <c r="H39" s="41"/>
      <c r="I39" s="31"/>
      <c r="J39" s="41"/>
      <c r="K39" s="31"/>
      <c r="L39" s="31"/>
      <c r="M39" s="31"/>
      <c r="N39" s="31"/>
      <c r="O39" s="31"/>
      <c r="P39" s="31"/>
      <c r="Q39" s="31"/>
      <c r="R39" s="31"/>
      <c r="S39" s="31"/>
    </row>
    <row r="40" spans="1:19" ht="14" customHeight="1">
      <c r="A40" s="31"/>
      <c r="B40" s="31"/>
      <c r="C40" s="31"/>
      <c r="D40" s="31"/>
      <c r="E40" s="40"/>
      <c r="F40" s="41"/>
      <c r="G40" s="31"/>
      <c r="H40" s="41"/>
      <c r="I40" s="31"/>
      <c r="J40" s="41"/>
      <c r="K40" s="31"/>
      <c r="L40" s="31"/>
      <c r="M40" s="31"/>
      <c r="N40" s="31"/>
      <c r="O40" s="31"/>
      <c r="P40" s="31"/>
      <c r="Q40" s="31"/>
      <c r="R40" s="31"/>
      <c r="S40" s="31"/>
    </row>
    <row r="41" spans="1:19" ht="14" customHeight="1">
      <c r="A41" s="31"/>
      <c r="B41" s="31"/>
      <c r="C41" s="31"/>
      <c r="D41" s="31"/>
      <c r="E41" s="40"/>
      <c r="F41" s="41"/>
      <c r="G41" s="31"/>
      <c r="H41" s="41"/>
      <c r="I41" s="31"/>
      <c r="J41" s="41"/>
      <c r="K41" s="31"/>
      <c r="L41" s="31"/>
      <c r="M41" s="31"/>
      <c r="N41" s="31"/>
      <c r="O41" s="31"/>
      <c r="P41" s="31"/>
      <c r="Q41" s="31"/>
      <c r="R41" s="31"/>
      <c r="S41" s="31"/>
    </row>
    <row r="42" spans="1:19" ht="14" customHeight="1">
      <c r="A42" s="31"/>
      <c r="B42" s="31"/>
      <c r="C42" s="31"/>
      <c r="D42" s="31"/>
      <c r="E42" s="40"/>
      <c r="F42" s="41"/>
      <c r="G42" s="31"/>
      <c r="H42" s="41"/>
      <c r="I42" s="31"/>
      <c r="J42" s="41"/>
      <c r="K42" s="31"/>
      <c r="L42" s="31"/>
      <c r="M42" s="31"/>
      <c r="N42" s="31"/>
    </row>
  </sheetData>
  <mergeCells count="25">
    <mergeCell ref="A22:L23"/>
    <mergeCell ref="A25:L26"/>
    <mergeCell ref="A27:L28"/>
    <mergeCell ref="A6:B6"/>
    <mergeCell ref="A7:B7"/>
    <mergeCell ref="G15:H15"/>
    <mergeCell ref="I15:J15"/>
    <mergeCell ref="G13:L13"/>
    <mergeCell ref="K18:L18"/>
    <mergeCell ref="I18:J18"/>
    <mergeCell ref="I19:J19"/>
    <mergeCell ref="K19:L19"/>
    <mergeCell ref="K15:L15"/>
    <mergeCell ref="G18:H18"/>
    <mergeCell ref="G19:H19"/>
    <mergeCell ref="A8:B8"/>
    <mergeCell ref="A2:L2"/>
    <mergeCell ref="A10:B10"/>
    <mergeCell ref="A11:B11"/>
    <mergeCell ref="G3:H3"/>
    <mergeCell ref="A9:B9"/>
    <mergeCell ref="E3:F3"/>
    <mergeCell ref="C3:D3"/>
    <mergeCell ref="K3:L3"/>
    <mergeCell ref="I3:J3"/>
  </mergeCells>
  <phoneticPr fontId="5" type="noConversion"/>
  <pageMargins left="0.75" right="0.75" top="1" bottom="1" header="0.5" footer="0.5"/>
  <pageSetup scale="77" orientation="portrait" horizontalDpi="4294967292" verticalDpi="4294967292"/>
  <drawing r:id="rId1"/>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I19"/>
  <sheetViews>
    <sheetView zoomScale="125" zoomScaleNormal="125" zoomScalePageLayoutView="125" workbookViewId="0">
      <selection activeCell="H6" sqref="H6"/>
    </sheetView>
  </sheetViews>
  <sheetFormatPr baseColWidth="10" defaultRowHeight="17" x14ac:dyDescent="0"/>
  <cols>
    <col min="1" max="1" width="26.83203125" style="1" customWidth="1"/>
    <col min="2" max="2" width="7.1640625" style="1" customWidth="1"/>
    <col min="3" max="3" width="3.1640625" style="1" customWidth="1"/>
    <col min="4" max="4" width="9.83203125" style="1" customWidth="1"/>
    <col min="5" max="5" width="7.1640625" style="1" customWidth="1"/>
    <col min="6" max="6" width="9.1640625" style="1" customWidth="1"/>
    <col min="7" max="7" width="4.1640625" style="1" customWidth="1"/>
    <col min="8" max="8" width="10.83203125" style="3"/>
    <col min="9" max="9" width="10.83203125" style="8"/>
    <col min="10" max="16384" width="10.83203125" style="1"/>
  </cols>
  <sheetData>
    <row r="1" spans="1:9">
      <c r="A1" s="22" t="s">
        <v>6</v>
      </c>
      <c r="B1" s="22"/>
      <c r="C1" s="22"/>
      <c r="D1" s="22"/>
      <c r="E1" s="22"/>
      <c r="F1" s="22"/>
      <c r="G1" s="22"/>
      <c r="H1" s="22"/>
      <c r="I1" s="22"/>
    </row>
    <row r="2" spans="1:9">
      <c r="H2" s="21" t="s">
        <v>8</v>
      </c>
      <c r="I2" s="21"/>
    </row>
    <row r="3" spans="1:9">
      <c r="A3" s="23" t="s">
        <v>25</v>
      </c>
      <c r="B3" s="23"/>
      <c r="C3" s="23"/>
      <c r="D3" s="23" t="s">
        <v>10</v>
      </c>
      <c r="E3" s="23"/>
      <c r="F3" s="23" t="s">
        <v>11</v>
      </c>
      <c r="G3" s="23"/>
      <c r="H3" s="6" t="s">
        <v>7</v>
      </c>
      <c r="I3" s="7" t="s">
        <v>9</v>
      </c>
    </row>
    <row r="4" spans="1:9">
      <c r="A4" s="1" t="s">
        <v>26</v>
      </c>
      <c r="B4" s="1">
        <v>100</v>
      </c>
      <c r="C4" s="1" t="s">
        <v>16</v>
      </c>
      <c r="D4" s="14">
        <v>1</v>
      </c>
      <c r="E4" s="1" t="s">
        <v>19</v>
      </c>
      <c r="F4" s="3">
        <f>B4/100*224*D4</f>
        <v>224</v>
      </c>
      <c r="G4" s="1" t="s">
        <v>15</v>
      </c>
      <c r="H4" s="4">
        <f t="shared" ref="H4:H11" si="0">F4*9</f>
        <v>2016</v>
      </c>
      <c r="I4" s="5">
        <f t="shared" ref="I4:I11" si="1">H4/1000</f>
        <v>2.016</v>
      </c>
    </row>
    <row r="5" spans="1:9">
      <c r="A5" s="1" t="s">
        <v>36</v>
      </c>
      <c r="B5" s="1">
        <v>30</v>
      </c>
      <c r="C5" s="1" t="s">
        <v>16</v>
      </c>
      <c r="D5" s="14">
        <v>4</v>
      </c>
      <c r="E5" s="1" t="s">
        <v>14</v>
      </c>
      <c r="F5" s="3">
        <f>B5/100*28.4*D5</f>
        <v>34.08</v>
      </c>
      <c r="G5" s="1" t="s">
        <v>15</v>
      </c>
      <c r="H5" s="4">
        <f t="shared" si="0"/>
        <v>306.71999999999997</v>
      </c>
      <c r="I5" s="5">
        <f t="shared" si="1"/>
        <v>0.30671999999999999</v>
      </c>
    </row>
    <row r="6" spans="1:9">
      <c r="A6" s="1" t="s">
        <v>28</v>
      </c>
      <c r="B6" s="1">
        <v>16</v>
      </c>
      <c r="C6" s="1" t="s">
        <v>16</v>
      </c>
      <c r="D6" s="14">
        <v>4</v>
      </c>
      <c r="E6" s="1" t="s">
        <v>14</v>
      </c>
      <c r="F6" s="3">
        <f>B6/100*28.4*D6</f>
        <v>18.175999999999998</v>
      </c>
      <c r="G6" s="1" t="s">
        <v>15</v>
      </c>
      <c r="H6" s="4">
        <f t="shared" si="0"/>
        <v>163.58399999999997</v>
      </c>
      <c r="I6" s="5">
        <f t="shared" si="1"/>
        <v>0.16358399999999998</v>
      </c>
    </row>
    <row r="7" spans="1:9">
      <c r="A7" s="1" t="s">
        <v>29</v>
      </c>
      <c r="B7" s="1">
        <v>5</v>
      </c>
      <c r="C7" s="1" t="s">
        <v>16</v>
      </c>
      <c r="D7" s="14">
        <v>4</v>
      </c>
      <c r="E7" s="1" t="s">
        <v>14</v>
      </c>
      <c r="F7" s="3">
        <f>B7/100*28.4*D7</f>
        <v>5.68</v>
      </c>
      <c r="G7" s="1" t="s">
        <v>15</v>
      </c>
      <c r="H7" s="4">
        <f t="shared" si="0"/>
        <v>51.12</v>
      </c>
      <c r="I7" s="5">
        <f t="shared" si="1"/>
        <v>5.1119999999999999E-2</v>
      </c>
    </row>
    <row r="8" spans="1:9">
      <c r="A8" s="1" t="s">
        <v>17</v>
      </c>
      <c r="B8" s="3">
        <v>7</v>
      </c>
      <c r="C8" s="1" t="s">
        <v>16</v>
      </c>
      <c r="D8" s="14">
        <v>1</v>
      </c>
      <c r="E8" s="1" t="s">
        <v>18</v>
      </c>
      <c r="F8" s="3">
        <f>B8/100*453.5*D8</f>
        <v>31.745000000000005</v>
      </c>
      <c r="G8" s="1" t="s">
        <v>15</v>
      </c>
      <c r="H8" s="4">
        <f t="shared" si="0"/>
        <v>285.70500000000004</v>
      </c>
      <c r="I8" s="5">
        <f t="shared" si="1"/>
        <v>0.28570500000000004</v>
      </c>
    </row>
    <row r="9" spans="1:9">
      <c r="A9" s="1" t="s">
        <v>30</v>
      </c>
      <c r="B9" s="1">
        <v>6</v>
      </c>
      <c r="C9" s="1" t="s">
        <v>16</v>
      </c>
      <c r="D9" s="14">
        <v>1</v>
      </c>
      <c r="E9" s="1" t="s">
        <v>18</v>
      </c>
      <c r="F9" s="3">
        <f>B9/100*453.5*D9</f>
        <v>27.209999999999997</v>
      </c>
      <c r="G9" s="1" t="s">
        <v>15</v>
      </c>
      <c r="H9" s="4">
        <f t="shared" si="0"/>
        <v>244.89</v>
      </c>
      <c r="I9" s="5">
        <f t="shared" si="1"/>
        <v>0.24489</v>
      </c>
    </row>
    <row r="10" spans="1:9">
      <c r="A10" s="1" t="s">
        <v>31</v>
      </c>
      <c r="B10" s="1">
        <v>12</v>
      </c>
      <c r="C10" s="1" t="s">
        <v>16</v>
      </c>
      <c r="D10" s="14">
        <v>1</v>
      </c>
      <c r="E10" s="1" t="s">
        <v>18</v>
      </c>
      <c r="F10" s="3">
        <f>B10/100*453.5*D10</f>
        <v>54.419999999999995</v>
      </c>
      <c r="G10" s="1" t="s">
        <v>15</v>
      </c>
      <c r="H10" s="4">
        <f t="shared" si="0"/>
        <v>489.78</v>
      </c>
      <c r="I10" s="5">
        <f t="shared" si="1"/>
        <v>0.48977999999999999</v>
      </c>
    </row>
    <row r="11" spans="1:9">
      <c r="A11" s="1" t="s">
        <v>27</v>
      </c>
      <c r="B11" s="1">
        <v>30</v>
      </c>
      <c r="C11" s="1" t="s">
        <v>16</v>
      </c>
      <c r="D11" s="14">
        <v>0.5</v>
      </c>
      <c r="E11" s="1" t="s">
        <v>18</v>
      </c>
      <c r="F11" s="3">
        <f>B11/100*453.5*D11</f>
        <v>68.024999999999991</v>
      </c>
      <c r="G11" s="1" t="s">
        <v>15</v>
      </c>
      <c r="H11" s="4">
        <f t="shared" si="0"/>
        <v>612.22499999999991</v>
      </c>
      <c r="I11" s="5">
        <f t="shared" si="1"/>
        <v>0.61222499999999991</v>
      </c>
    </row>
    <row r="12" spans="1:9">
      <c r="F12" s="3"/>
      <c r="H12" s="4"/>
      <c r="I12" s="5"/>
    </row>
    <row r="13" spans="1:9">
      <c r="F13" s="3"/>
      <c r="H13" s="4"/>
      <c r="I13" s="5"/>
    </row>
    <row r="15" spans="1:9">
      <c r="A15" s="1" t="s">
        <v>12</v>
      </c>
    </row>
    <row r="16" spans="1:9">
      <c r="A16" s="1" t="s">
        <v>37</v>
      </c>
    </row>
    <row r="17" spans="1:4">
      <c r="A17" s="1" t="s">
        <v>13</v>
      </c>
    </row>
    <row r="18" spans="1:4">
      <c r="A18" s="1" t="s">
        <v>35</v>
      </c>
      <c r="D18" s="2"/>
    </row>
    <row r="19" spans="1:4">
      <c r="A19" s="1" t="s">
        <v>0</v>
      </c>
    </row>
  </sheetData>
  <mergeCells count="5">
    <mergeCell ref="H2:I2"/>
    <mergeCell ref="A1:I1"/>
    <mergeCell ref="D3:E3"/>
    <mergeCell ref="F3:G3"/>
    <mergeCell ref="A3:C3"/>
  </mergeCells>
  <phoneticPr fontId="5" type="noConversion"/>
  <pageMargins left="0.75" right="0.75" top="1" bottom="1" header="0.5" footer="0.5"/>
  <drawing r:id="rId1"/>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Total Percent Fat in Diet</vt:lpstr>
      <vt:lpstr>Fat Mcals</vt:lpstr>
    </vt:vector>
  </TitlesOfParts>
  <Company>Desert Equine Balance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Woodbury-Kuvik</dc:creator>
  <cp:lastModifiedBy>Patricia  Woodbury-Kuvik</cp:lastModifiedBy>
  <cp:lastPrinted>2013-08-19T06:54:31Z</cp:lastPrinted>
  <dcterms:created xsi:type="dcterms:W3CDTF">2011-01-10T15:13:21Z</dcterms:created>
  <dcterms:modified xsi:type="dcterms:W3CDTF">2013-08-19T08:25:45Z</dcterms:modified>
</cp:coreProperties>
</file>